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  <sheet name="Sayfa2" sheetId="2" r:id="rId2"/>
    <sheet name="Sayfa3" sheetId="3" r:id="rId3"/>
  </sheets>
  <calcPr calcId="152511"/>
</workbook>
</file>

<file path=xl/calcChain.xml><?xml version="1.0" encoding="utf-8"?>
<calcChain xmlns="http://schemas.openxmlformats.org/spreadsheetml/2006/main">
  <c r="E65" i="1" l="1"/>
  <c r="E70" i="1" l="1"/>
  <c r="E69" i="1"/>
  <c r="E66" i="1" l="1"/>
  <c r="E64" i="1"/>
  <c r="E68" i="1"/>
  <c r="E71" i="1" l="1"/>
  <c r="E56" i="1"/>
  <c r="E10" i="1" l="1"/>
  <c r="E9" i="1"/>
  <c r="E58" i="1"/>
  <c r="E57" i="1"/>
  <c r="E61" i="1"/>
  <c r="E60" i="1"/>
  <c r="E44" i="1" l="1"/>
  <c r="E8" i="1"/>
  <c r="E6" i="1"/>
  <c r="E7" i="1"/>
  <c r="E52" i="1"/>
  <c r="E50" i="1"/>
  <c r="E49" i="1"/>
  <c r="E48" i="1"/>
  <c r="E3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9" i="1"/>
  <c r="E40" i="1"/>
  <c r="E41" i="1"/>
  <c r="E42" i="1"/>
  <c r="E43" i="1"/>
  <c r="E19" i="1"/>
  <c r="E18" i="1"/>
  <c r="E11" i="1" l="1"/>
  <c r="E53" i="1"/>
  <c r="E45" i="1"/>
  <c r="E62" i="1" l="1"/>
  <c r="E73" i="1" s="1"/>
</calcChain>
</file>

<file path=xl/sharedStrings.xml><?xml version="1.0" encoding="utf-8"?>
<sst xmlns="http://schemas.openxmlformats.org/spreadsheetml/2006/main" count="179" uniqueCount="104">
  <si>
    <t>Giderler</t>
  </si>
  <si>
    <t>Birim</t>
  </si>
  <si>
    <t>Miktar</t>
  </si>
  <si>
    <t>Toplam Maliyet</t>
  </si>
  <si>
    <t>1.1 Maaşlar (brüt tutarlar, eğitim vb. sağlayan teknik personel)</t>
  </si>
  <si>
    <t>İnsan Kaynakları Alt Toplamı</t>
  </si>
  <si>
    <t>Seyahat Alt Toplamı</t>
  </si>
  <si>
    <t>Her araç için</t>
  </si>
  <si>
    <t>Her adet için</t>
  </si>
  <si>
    <t>Ekipman ve Malzeme Alt Toplamı</t>
  </si>
  <si>
    <t>Aylık</t>
  </si>
  <si>
    <t xml:space="preserve"> Diğer Maliyetler, Hizmetler Ara Toplamı</t>
  </si>
  <si>
    <t>Birim Maliyet</t>
  </si>
  <si>
    <t>Laptop</t>
  </si>
  <si>
    <t>Projeksiyon</t>
  </si>
  <si>
    <t>Koordinatör</t>
  </si>
  <si>
    <t>Asistan</t>
  </si>
  <si>
    <t>Otobüs</t>
  </si>
  <si>
    <t>Otomobil</t>
  </si>
  <si>
    <t>2 Kişi</t>
  </si>
  <si>
    <t>Alım</t>
  </si>
  <si>
    <t>5 Parça</t>
  </si>
  <si>
    <t>Kişi</t>
  </si>
  <si>
    <t>1 Gün</t>
  </si>
  <si>
    <t>Otomobil Yakıt Giderleri</t>
  </si>
  <si>
    <t>Gündelik</t>
  </si>
  <si>
    <t>1 Kişi*1 Ay</t>
  </si>
  <si>
    <t>Danışman</t>
  </si>
  <si>
    <t>Arnavutluk (3 Kişi - Gidiş Dönüş)</t>
  </si>
  <si>
    <t>3 Kişi</t>
  </si>
  <si>
    <t>Bosna Hersek (3 Kişi - Gidiş Dönüş)</t>
  </si>
  <si>
    <t>Bulgaristan (3 Kişi - Gidiş Dönüş)</t>
  </si>
  <si>
    <t>Hırvatistan (3 Kişi - Gidiş Dönüş)</t>
  </si>
  <si>
    <t>Karadağ (3 Kişi - Gidiş Dönüş)</t>
  </si>
  <si>
    <t>Makedonya (3 Kişi - Gidiş Dönüş)</t>
  </si>
  <si>
    <t>Romanya (3 Kişi - Gidiş Dönüş)</t>
  </si>
  <si>
    <t>Sırbistan (3 Kişi - Gidiş Dönüş)</t>
  </si>
  <si>
    <t>Slovenya (3 Kişi - Gidiş Dönüş)</t>
  </si>
  <si>
    <t>Yunanistan (3 Kişi - Gidiş Dönüş)</t>
  </si>
  <si>
    <t>Kazakistan (3 Kişi - Gidiş Dönüş)</t>
  </si>
  <si>
    <t>Kırgızistan (3 Kişi - Gidiş Dönüş)</t>
  </si>
  <si>
    <t>Türkmenistan (3 Kişi - Gidiş Dönüş)</t>
  </si>
  <si>
    <t>Bahreyn (3 Kişi - Gidiş Dönüş)</t>
  </si>
  <si>
    <t>Gürcistan (3 Kişi - Gidiş Dönüş)</t>
  </si>
  <si>
    <t>Katar (3 Kişi - Gidiş Dönüş)</t>
  </si>
  <si>
    <t>Kuveyt (3 Kişi - Gidiş Dönüş)</t>
  </si>
  <si>
    <t>3 Bilet</t>
  </si>
  <si>
    <t>Tunus (3 Kişi - Gidiş Dönüş)</t>
  </si>
  <si>
    <t>Cezayir (3 Kişi - Gidiş Dönüş)</t>
  </si>
  <si>
    <t xml:space="preserve">ADOST   </t>
  </si>
  <si>
    <t xml:space="preserve">Teknik Personel   </t>
  </si>
  <si>
    <t>12 Kişi</t>
  </si>
  <si>
    <t>5 Gün</t>
  </si>
  <si>
    <t>5 Gece</t>
  </si>
  <si>
    <t>Diğer Ülkeler</t>
  </si>
  <si>
    <t>Yurtiçi Katılan STK Üyeleri</t>
  </si>
  <si>
    <t>17 Kişi</t>
  </si>
  <si>
    <t>Konaklama Alt Toplamı</t>
  </si>
  <si>
    <t>6 Gün</t>
  </si>
  <si>
    <t>3 Gün</t>
  </si>
  <si>
    <t>3.1. Yurtiçi Katılımcılar (Single Oda)</t>
  </si>
  <si>
    <t>3.2. Yurtdışı Katılımcılar (Single Oda)</t>
  </si>
  <si>
    <t>4.1. Araç satın alımı veya kiralanması</t>
  </si>
  <si>
    <t>4.2. Bilgisayar Donanım</t>
  </si>
  <si>
    <t>100 Sayfa</t>
  </si>
  <si>
    <t>BÜTÇE FORMU</t>
  </si>
  <si>
    <t>2.1. Yurtiçi Katılımcılar</t>
  </si>
  <si>
    <t>2.2. Yurtdışı Katılımcılar</t>
  </si>
  <si>
    <t>2.3. Kültür Turu</t>
  </si>
  <si>
    <t>Azerbaycan (3 Kişi - Gidiş Dönüş)</t>
  </si>
  <si>
    <t>Birleşik Arak Emirlikleri (3 Kişi - Gidiş Dönüş)</t>
  </si>
  <si>
    <t>Fas (3 Kişi - Gidiş Dönüş)</t>
  </si>
  <si>
    <t>Kosova ( 3 Kişi - Gidiş Dönüş)</t>
  </si>
  <si>
    <t>Özbekistan (3 Kişi - Gidiş Dönüş)</t>
  </si>
  <si>
    <t>Rusya Federasyonu (3 Kişi - Gidiş Dönüş)</t>
  </si>
  <si>
    <t>Suudi Arabistan (3 Kişi - Gidiş Dönüş)</t>
  </si>
  <si>
    <t>78 Kişi</t>
  </si>
  <si>
    <t>ADOST (12 Kişi)</t>
  </si>
  <si>
    <t>0 Bilet</t>
  </si>
  <si>
    <t>Teknik Personel (2 Kişi - Koordinatör, Asistan)</t>
  </si>
  <si>
    <t>95 Kişi</t>
  </si>
  <si>
    <t>100 Adet</t>
  </si>
  <si>
    <t>1. İNSAN KAYNAKLARI</t>
  </si>
  <si>
    <t>2. SEYAHAT</t>
  </si>
  <si>
    <t>3. KONAKLAMA</t>
  </si>
  <si>
    <t>4. EKİPMAN VE MALZEME</t>
  </si>
  <si>
    <t>5. DİĞER MALİYETLER VE HİZMETLER</t>
  </si>
  <si>
    <t>6.İDARİ MALİYET</t>
  </si>
  <si>
    <t>TOPLAM UYGUN MALİYET</t>
  </si>
  <si>
    <t>1 Kişi*11 Ay</t>
  </si>
  <si>
    <t>1 Kişi*2 Ay</t>
  </si>
  <si>
    <t>Bilgisayar Programcısı (internet sitelerinin güncellenmesi ve bakımı)</t>
  </si>
  <si>
    <t>1 Kişi*9 Ay</t>
  </si>
  <si>
    <t>Bilgisayar Programcısı (2 tane internet sitesi hazırlanması için)</t>
  </si>
  <si>
    <t>Türkiye ( 3 Kişi - Ankara Gidiş Dönüş)</t>
  </si>
  <si>
    <t>50 Sayfa</t>
  </si>
  <si>
    <t>5.1. Yayınlar</t>
  </si>
  <si>
    <t>5.3. Toplantı Bilgilendirme Kitapçığı</t>
  </si>
  <si>
    <t>5.2. Tercüme (Yayınlar)</t>
  </si>
  <si>
    <t>5.4. Tercüme, tercümanlar</t>
  </si>
  <si>
    <t>5.5. Katılımcılar için hazırlanacak materyaller (Çanta, Kitap, Broşür, Kalem, Defter, Dosya, USB, Yaka Kartı)</t>
  </si>
  <si>
    <t xml:space="preserve">5.6. Fotoğraf ve Video Çekimi </t>
  </si>
  <si>
    <t>5.7. Konferans/Seminer Maliyetleri</t>
  </si>
  <si>
    <t>2 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</si>
</sst>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TL&quot;;[Red]\-#,##0\ &quot;TL&quot;"/>
    <numFmt numFmtId="7" formatCode="#,##0.00\ &quot;TL&quot;;\-#,##0.00\ &quot;TL&quot;"/>
    <numFmt numFmtId="8" formatCode="#,##0.00\ &quot;TL&quot;;[Red]\-#,##0.00\ &quot;TL&quot;"/>
    <numFmt numFmtId="164" formatCode="#,##0.00\ &quot;TL&quot;;[Red]#,##0.00\ &quot;TL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b/>
      <u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justify" vertical="center" wrapText="1"/>
    </xf>
    <xf numFmtId="0" fontId="1" fillId="5" borderId="4" xfId="0" applyFont="1" applyFill="1" applyBorder="1" applyAlignment="1">
      <alignment horizontal="center" vertical="center" wrapText="1"/>
    </xf>
    <xf numFmtId="6" fontId="1" fillId="5" borderId="4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justify" vertical="center" wrapText="1"/>
    </xf>
    <xf numFmtId="7" fontId="1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center" wrapText="1"/>
    </xf>
    <xf numFmtId="8" fontId="2" fillId="5" borderId="4" xfId="0" applyNumberFormat="1" applyFont="1" applyFill="1" applyBorder="1" applyAlignment="1">
      <alignment horizontal="center" vertical="center" wrapText="1"/>
    </xf>
    <xf numFmtId="8" fontId="1" fillId="5" borderId="4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 applyAlignment="1">
      <alignment horizontal="center" wrapText="1"/>
    </xf>
    <xf numFmtId="8" fontId="1" fillId="5" borderId="4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topLeftCell="A41" zoomScaleNormal="100" workbookViewId="0">
      <selection activeCell="B62" sqref="B62"/>
    </sheetView>
  </sheetViews>
  <sheetFormatPr defaultRowHeight="15" x14ac:dyDescent="0.25"/>
  <cols>
    <col min="1" max="1" width="37.28515625" style="1" customWidth="1"/>
    <col min="2" max="2" width="12.28515625" style="1" customWidth="1"/>
    <col min="3" max="4" width="12.28515625" style="2" customWidth="1"/>
    <col min="5" max="5" width="13.7109375" style="2" customWidth="1"/>
    <col min="6" max="16384" width="9.140625" style="1"/>
  </cols>
  <sheetData>
    <row r="1" spans="1:5" ht="20.25" customHeight="1" x14ac:dyDescent="0.25">
      <c r="A1" s="31" t="s">
        <v>65</v>
      </c>
      <c r="B1" s="32"/>
      <c r="C1" s="32"/>
      <c r="D1" s="32"/>
      <c r="E1" s="33"/>
    </row>
    <row r="2" spans="1:5" x14ac:dyDescent="0.25">
      <c r="A2" s="30" t="s">
        <v>0</v>
      </c>
      <c r="B2" s="30" t="s">
        <v>1</v>
      </c>
      <c r="C2" s="30" t="s">
        <v>2</v>
      </c>
      <c r="D2" s="34" t="s">
        <v>12</v>
      </c>
      <c r="E2" s="30" t="s">
        <v>3</v>
      </c>
    </row>
    <row r="3" spans="1:5" x14ac:dyDescent="0.25">
      <c r="A3" s="30"/>
      <c r="B3" s="30"/>
      <c r="C3" s="30"/>
      <c r="D3" s="35"/>
      <c r="E3" s="30"/>
    </row>
    <row r="4" spans="1:5" x14ac:dyDescent="0.25">
      <c r="A4" s="24" t="s">
        <v>82</v>
      </c>
      <c r="B4" s="25"/>
      <c r="C4" s="25"/>
      <c r="D4" s="25"/>
      <c r="E4" s="26"/>
    </row>
    <row r="5" spans="1:5" ht="25.5" x14ac:dyDescent="0.25">
      <c r="A5" s="9" t="s">
        <v>4</v>
      </c>
      <c r="B5" s="10"/>
      <c r="C5" s="10"/>
      <c r="D5" s="11"/>
      <c r="E5" s="12"/>
    </row>
    <row r="6" spans="1:5" x14ac:dyDescent="0.25">
      <c r="A6" s="13" t="s">
        <v>15</v>
      </c>
      <c r="B6" s="10" t="s">
        <v>10</v>
      </c>
      <c r="C6" s="10" t="s">
        <v>89</v>
      </c>
      <c r="D6" s="14">
        <v>4000</v>
      </c>
      <c r="E6" s="14">
        <f>11*D6</f>
        <v>44000</v>
      </c>
    </row>
    <row r="7" spans="1:5" x14ac:dyDescent="0.25">
      <c r="A7" s="13" t="s">
        <v>16</v>
      </c>
      <c r="B7" s="10" t="s">
        <v>10</v>
      </c>
      <c r="C7" s="10" t="s">
        <v>89</v>
      </c>
      <c r="D7" s="14">
        <v>2500</v>
      </c>
      <c r="E7" s="14">
        <f>11*D7</f>
        <v>27500</v>
      </c>
    </row>
    <row r="8" spans="1:5" x14ac:dyDescent="0.25">
      <c r="A8" s="13" t="s">
        <v>27</v>
      </c>
      <c r="B8" s="10" t="s">
        <v>10</v>
      </c>
      <c r="C8" s="10" t="s">
        <v>26</v>
      </c>
      <c r="D8" s="14">
        <v>6000</v>
      </c>
      <c r="E8" s="14">
        <f>1*D8</f>
        <v>6000</v>
      </c>
    </row>
    <row r="9" spans="1:5" ht="25.5" x14ac:dyDescent="0.25">
      <c r="A9" s="15" t="s">
        <v>93</v>
      </c>
      <c r="B9" s="10" t="s">
        <v>10</v>
      </c>
      <c r="C9" s="10" t="s">
        <v>90</v>
      </c>
      <c r="D9" s="14">
        <v>4000</v>
      </c>
      <c r="E9" s="14">
        <f>2*D9</f>
        <v>8000</v>
      </c>
    </row>
    <row r="10" spans="1:5" ht="25.5" x14ac:dyDescent="0.25">
      <c r="A10" s="15" t="s">
        <v>91</v>
      </c>
      <c r="B10" s="10" t="s">
        <v>10</v>
      </c>
      <c r="C10" s="10" t="s">
        <v>92</v>
      </c>
      <c r="D10" s="14">
        <v>500</v>
      </c>
      <c r="E10" s="14">
        <f>9*D10</f>
        <v>4500</v>
      </c>
    </row>
    <row r="11" spans="1:5" x14ac:dyDescent="0.25">
      <c r="A11" s="4" t="s">
        <v>5</v>
      </c>
      <c r="B11" s="3"/>
      <c r="C11" s="3"/>
      <c r="D11" s="3"/>
      <c r="E11" s="5">
        <f>E6+E7+E8+E9+E10</f>
        <v>90000</v>
      </c>
    </row>
    <row r="12" spans="1:5" x14ac:dyDescent="0.25">
      <c r="A12" s="24" t="s">
        <v>83</v>
      </c>
      <c r="B12" s="25"/>
      <c r="C12" s="25"/>
      <c r="D12" s="25"/>
      <c r="E12" s="26"/>
    </row>
    <row r="13" spans="1:5" x14ac:dyDescent="0.25">
      <c r="A13" s="9" t="s">
        <v>66</v>
      </c>
      <c r="B13" s="16" t="s">
        <v>56</v>
      </c>
      <c r="C13" s="16"/>
      <c r="D13" s="17"/>
      <c r="E13" s="18"/>
    </row>
    <row r="14" spans="1:5" x14ac:dyDescent="0.25">
      <c r="A14" s="13" t="s">
        <v>77</v>
      </c>
      <c r="B14" s="10" t="s">
        <v>22</v>
      </c>
      <c r="C14" s="10" t="s">
        <v>78</v>
      </c>
      <c r="D14" s="18">
        <v>0</v>
      </c>
      <c r="E14" s="18">
        <v>0</v>
      </c>
    </row>
    <row r="15" spans="1:5" ht="17.25" customHeight="1" x14ac:dyDescent="0.25">
      <c r="A15" s="13" t="s">
        <v>79</v>
      </c>
      <c r="B15" s="10" t="s">
        <v>22</v>
      </c>
      <c r="C15" s="10" t="s">
        <v>78</v>
      </c>
      <c r="D15" s="18">
        <v>0</v>
      </c>
      <c r="E15" s="18">
        <v>0</v>
      </c>
    </row>
    <row r="16" spans="1:5" x14ac:dyDescent="0.25">
      <c r="A16" s="13" t="s">
        <v>94</v>
      </c>
      <c r="B16" s="10" t="s">
        <v>22</v>
      </c>
      <c r="C16" s="10" t="s">
        <v>46</v>
      </c>
      <c r="D16" s="18">
        <v>250</v>
      </c>
      <c r="E16" s="18">
        <v>750</v>
      </c>
    </row>
    <row r="17" spans="1:5" x14ac:dyDescent="0.25">
      <c r="A17" s="9" t="s">
        <v>67</v>
      </c>
      <c r="B17" s="16" t="s">
        <v>76</v>
      </c>
      <c r="C17" s="16"/>
      <c r="D17" s="17"/>
      <c r="E17" s="18"/>
    </row>
    <row r="18" spans="1:5" x14ac:dyDescent="0.25">
      <c r="A18" s="13" t="s">
        <v>28</v>
      </c>
      <c r="B18" s="10" t="s">
        <v>22</v>
      </c>
      <c r="C18" s="10" t="s">
        <v>46</v>
      </c>
      <c r="D18" s="18">
        <v>660</v>
      </c>
      <c r="E18" s="18">
        <f>3*D18</f>
        <v>1980</v>
      </c>
    </row>
    <row r="19" spans="1:5" x14ac:dyDescent="0.25">
      <c r="A19" s="13" t="s">
        <v>69</v>
      </c>
      <c r="B19" s="10" t="s">
        <v>22</v>
      </c>
      <c r="C19" s="10" t="s">
        <v>46</v>
      </c>
      <c r="D19" s="18">
        <v>1000</v>
      </c>
      <c r="E19" s="18">
        <f>3*D19</f>
        <v>3000</v>
      </c>
    </row>
    <row r="20" spans="1:5" x14ac:dyDescent="0.25">
      <c r="A20" s="13" t="s">
        <v>42</v>
      </c>
      <c r="B20" s="10" t="s">
        <v>22</v>
      </c>
      <c r="C20" s="10" t="s">
        <v>46</v>
      </c>
      <c r="D20" s="18">
        <v>1550</v>
      </c>
      <c r="E20" s="18">
        <f t="shared" ref="E20:E43" si="0">3*D20</f>
        <v>4650</v>
      </c>
    </row>
    <row r="21" spans="1:5" x14ac:dyDescent="0.25">
      <c r="A21" s="13" t="s">
        <v>70</v>
      </c>
      <c r="B21" s="10" t="s">
        <v>22</v>
      </c>
      <c r="C21" s="10" t="s">
        <v>46</v>
      </c>
      <c r="D21" s="18">
        <v>1900</v>
      </c>
      <c r="E21" s="18">
        <f t="shared" si="0"/>
        <v>5700</v>
      </c>
    </row>
    <row r="22" spans="1:5" x14ac:dyDescent="0.25">
      <c r="A22" s="13" t="s">
        <v>30</v>
      </c>
      <c r="B22" s="10" t="s">
        <v>22</v>
      </c>
      <c r="C22" s="10" t="s">
        <v>46</v>
      </c>
      <c r="D22" s="18">
        <v>630</v>
      </c>
      <c r="E22" s="18">
        <f t="shared" si="0"/>
        <v>1890</v>
      </c>
    </row>
    <row r="23" spans="1:5" x14ac:dyDescent="0.25">
      <c r="A23" s="13" t="s">
        <v>31</v>
      </c>
      <c r="B23" s="10" t="s">
        <v>22</v>
      </c>
      <c r="C23" s="10" t="s">
        <v>46</v>
      </c>
      <c r="D23" s="18">
        <v>890</v>
      </c>
      <c r="E23" s="18">
        <f t="shared" si="0"/>
        <v>2670</v>
      </c>
    </row>
    <row r="24" spans="1:5" x14ac:dyDescent="0.25">
      <c r="A24" s="13" t="s">
        <v>48</v>
      </c>
      <c r="B24" s="10" t="s">
        <v>22</v>
      </c>
      <c r="C24" s="10" t="s">
        <v>46</v>
      </c>
      <c r="D24" s="18">
        <v>1750</v>
      </c>
      <c r="E24" s="18">
        <f t="shared" si="0"/>
        <v>5250</v>
      </c>
    </row>
    <row r="25" spans="1:5" x14ac:dyDescent="0.25">
      <c r="A25" s="13" t="s">
        <v>71</v>
      </c>
      <c r="B25" s="10" t="s">
        <v>22</v>
      </c>
      <c r="C25" s="10" t="s">
        <v>46</v>
      </c>
      <c r="D25" s="18">
        <v>1900</v>
      </c>
      <c r="E25" s="18">
        <f t="shared" si="0"/>
        <v>5700</v>
      </c>
    </row>
    <row r="26" spans="1:5" x14ac:dyDescent="0.25">
      <c r="A26" s="13" t="s">
        <v>43</v>
      </c>
      <c r="B26" s="10" t="s">
        <v>22</v>
      </c>
      <c r="C26" s="10" t="s">
        <v>46</v>
      </c>
      <c r="D26" s="18">
        <v>700</v>
      </c>
      <c r="E26" s="18">
        <f t="shared" si="0"/>
        <v>2100</v>
      </c>
    </row>
    <row r="27" spans="1:5" x14ac:dyDescent="0.25">
      <c r="A27" s="13" t="s">
        <v>32</v>
      </c>
      <c r="B27" s="10" t="s">
        <v>22</v>
      </c>
      <c r="C27" s="10" t="s">
        <v>46</v>
      </c>
      <c r="D27" s="18">
        <v>760</v>
      </c>
      <c r="E27" s="18">
        <f t="shared" si="0"/>
        <v>2280</v>
      </c>
    </row>
    <row r="28" spans="1:5" x14ac:dyDescent="0.25">
      <c r="A28" s="13" t="s">
        <v>33</v>
      </c>
      <c r="B28" s="10" t="s">
        <v>22</v>
      </c>
      <c r="C28" s="10" t="s">
        <v>46</v>
      </c>
      <c r="D28" s="18">
        <v>950</v>
      </c>
      <c r="E28" s="18">
        <f t="shared" si="0"/>
        <v>2850</v>
      </c>
    </row>
    <row r="29" spans="1:5" x14ac:dyDescent="0.25">
      <c r="A29" s="13" t="s">
        <v>44</v>
      </c>
      <c r="B29" s="10" t="s">
        <v>22</v>
      </c>
      <c r="C29" s="10" t="s">
        <v>46</v>
      </c>
      <c r="D29" s="18">
        <v>1900</v>
      </c>
      <c r="E29" s="18">
        <f t="shared" si="0"/>
        <v>5700</v>
      </c>
    </row>
    <row r="30" spans="1:5" x14ac:dyDescent="0.25">
      <c r="A30" s="13" t="s">
        <v>39</v>
      </c>
      <c r="B30" s="10" t="s">
        <v>22</v>
      </c>
      <c r="C30" s="10" t="s">
        <v>46</v>
      </c>
      <c r="D30" s="18">
        <v>1800</v>
      </c>
      <c r="E30" s="18">
        <f t="shared" si="0"/>
        <v>5400</v>
      </c>
    </row>
    <row r="31" spans="1:5" x14ac:dyDescent="0.25">
      <c r="A31" s="13" t="s">
        <v>40</v>
      </c>
      <c r="B31" s="10" t="s">
        <v>22</v>
      </c>
      <c r="C31" s="10" t="s">
        <v>46</v>
      </c>
      <c r="D31" s="18">
        <v>1250</v>
      </c>
      <c r="E31" s="18">
        <f t="shared" si="0"/>
        <v>3750</v>
      </c>
    </row>
    <row r="32" spans="1:5" x14ac:dyDescent="0.25">
      <c r="A32" s="13" t="s">
        <v>72</v>
      </c>
      <c r="B32" s="10" t="s">
        <v>22</v>
      </c>
      <c r="C32" s="10" t="s">
        <v>46</v>
      </c>
      <c r="D32" s="18">
        <v>640</v>
      </c>
      <c r="E32" s="18">
        <f t="shared" si="0"/>
        <v>1920</v>
      </c>
    </row>
    <row r="33" spans="1:5" x14ac:dyDescent="0.25">
      <c r="A33" s="13" t="s">
        <v>45</v>
      </c>
      <c r="B33" s="10" t="s">
        <v>22</v>
      </c>
      <c r="C33" s="10" t="s">
        <v>46</v>
      </c>
      <c r="D33" s="18">
        <v>2100</v>
      </c>
      <c r="E33" s="18">
        <f t="shared" si="0"/>
        <v>6300</v>
      </c>
    </row>
    <row r="34" spans="1:5" x14ac:dyDescent="0.25">
      <c r="A34" s="13" t="s">
        <v>34</v>
      </c>
      <c r="B34" s="10" t="s">
        <v>22</v>
      </c>
      <c r="C34" s="10" t="s">
        <v>46</v>
      </c>
      <c r="D34" s="18">
        <v>630</v>
      </c>
      <c r="E34" s="18">
        <f t="shared" si="0"/>
        <v>1890</v>
      </c>
    </row>
    <row r="35" spans="1:5" x14ac:dyDescent="0.25">
      <c r="A35" s="13" t="s">
        <v>73</v>
      </c>
      <c r="B35" s="10" t="s">
        <v>22</v>
      </c>
      <c r="C35" s="10" t="s">
        <v>46</v>
      </c>
      <c r="D35" s="18">
        <v>1900</v>
      </c>
      <c r="E35" s="18">
        <f t="shared" si="0"/>
        <v>5700</v>
      </c>
    </row>
    <row r="36" spans="1:5" x14ac:dyDescent="0.25">
      <c r="A36" s="13" t="s">
        <v>35</v>
      </c>
      <c r="B36" s="10" t="s">
        <v>22</v>
      </c>
      <c r="C36" s="10" t="s">
        <v>46</v>
      </c>
      <c r="D36" s="18">
        <v>730</v>
      </c>
      <c r="E36" s="18">
        <f t="shared" si="0"/>
        <v>2190</v>
      </c>
    </row>
    <row r="37" spans="1:5" x14ac:dyDescent="0.25">
      <c r="A37" s="13" t="s">
        <v>74</v>
      </c>
      <c r="B37" s="10" t="s">
        <v>22</v>
      </c>
      <c r="C37" s="10" t="s">
        <v>46</v>
      </c>
      <c r="D37" s="18">
        <v>610</v>
      </c>
      <c r="E37" s="18">
        <f t="shared" si="0"/>
        <v>1830</v>
      </c>
    </row>
    <row r="38" spans="1:5" x14ac:dyDescent="0.25">
      <c r="A38" s="13" t="s">
        <v>36</v>
      </c>
      <c r="B38" s="10" t="s">
        <v>22</v>
      </c>
      <c r="C38" s="10" t="s">
        <v>46</v>
      </c>
      <c r="D38" s="18">
        <v>670</v>
      </c>
      <c r="E38" s="18">
        <f t="shared" si="0"/>
        <v>2010</v>
      </c>
    </row>
    <row r="39" spans="1:5" x14ac:dyDescent="0.25">
      <c r="A39" s="13" t="s">
        <v>37</v>
      </c>
      <c r="B39" s="10" t="s">
        <v>22</v>
      </c>
      <c r="C39" s="10" t="s">
        <v>46</v>
      </c>
      <c r="D39" s="18">
        <v>900</v>
      </c>
      <c r="E39" s="18">
        <f t="shared" si="0"/>
        <v>2700</v>
      </c>
    </row>
    <row r="40" spans="1:5" x14ac:dyDescent="0.25">
      <c r="A40" s="13" t="s">
        <v>75</v>
      </c>
      <c r="B40" s="10" t="s">
        <v>22</v>
      </c>
      <c r="C40" s="10" t="s">
        <v>46</v>
      </c>
      <c r="D40" s="18">
        <v>3000</v>
      </c>
      <c r="E40" s="18">
        <f t="shared" si="0"/>
        <v>9000</v>
      </c>
    </row>
    <row r="41" spans="1:5" x14ac:dyDescent="0.25">
      <c r="A41" s="13" t="s">
        <v>47</v>
      </c>
      <c r="B41" s="10" t="s">
        <v>22</v>
      </c>
      <c r="C41" s="10" t="s">
        <v>46</v>
      </c>
      <c r="D41" s="18">
        <v>1000</v>
      </c>
      <c r="E41" s="18">
        <f t="shared" si="0"/>
        <v>3000</v>
      </c>
    </row>
    <row r="42" spans="1:5" x14ac:dyDescent="0.25">
      <c r="A42" s="13" t="s">
        <v>41</v>
      </c>
      <c r="B42" s="10" t="s">
        <v>22</v>
      </c>
      <c r="C42" s="10" t="s">
        <v>46</v>
      </c>
      <c r="D42" s="18">
        <v>1200</v>
      </c>
      <c r="E42" s="18">
        <f t="shared" si="0"/>
        <v>3600</v>
      </c>
    </row>
    <row r="43" spans="1:5" x14ac:dyDescent="0.25">
      <c r="A43" s="13" t="s">
        <v>38</v>
      </c>
      <c r="B43" s="10" t="s">
        <v>22</v>
      </c>
      <c r="C43" s="10" t="s">
        <v>46</v>
      </c>
      <c r="D43" s="18">
        <v>880</v>
      </c>
      <c r="E43" s="18">
        <f t="shared" si="0"/>
        <v>2640</v>
      </c>
    </row>
    <row r="44" spans="1:5" x14ac:dyDescent="0.25">
      <c r="A44" s="9" t="s">
        <v>68</v>
      </c>
      <c r="B44" s="16" t="s">
        <v>80</v>
      </c>
      <c r="C44" s="16" t="s">
        <v>23</v>
      </c>
      <c r="D44" s="17">
        <v>80</v>
      </c>
      <c r="E44" s="17">
        <f>95*D44</f>
        <v>7600</v>
      </c>
    </row>
    <row r="45" spans="1:5" x14ac:dyDescent="0.25">
      <c r="A45" s="4" t="s">
        <v>6</v>
      </c>
      <c r="B45" s="3"/>
      <c r="C45" s="3"/>
      <c r="D45" s="3"/>
      <c r="E45" s="5">
        <f>SUM(E12:E44)</f>
        <v>104050</v>
      </c>
    </row>
    <row r="46" spans="1:5" x14ac:dyDescent="0.25">
      <c r="A46" s="24" t="s">
        <v>84</v>
      </c>
      <c r="B46" s="25"/>
      <c r="C46" s="25"/>
      <c r="D46" s="25"/>
      <c r="E46" s="26"/>
    </row>
    <row r="47" spans="1:5" x14ac:dyDescent="0.25">
      <c r="A47" s="9" t="s">
        <v>60</v>
      </c>
      <c r="B47" s="16" t="s">
        <v>56</v>
      </c>
      <c r="C47" s="16"/>
      <c r="D47" s="16"/>
      <c r="E47" s="19"/>
    </row>
    <row r="48" spans="1:5" x14ac:dyDescent="0.25">
      <c r="A48" s="13" t="s">
        <v>49</v>
      </c>
      <c r="B48" s="10" t="s">
        <v>51</v>
      </c>
      <c r="C48" s="10" t="s">
        <v>53</v>
      </c>
      <c r="D48" s="18">
        <v>140</v>
      </c>
      <c r="E48" s="18">
        <f>12*5*D48</f>
        <v>8400</v>
      </c>
    </row>
    <row r="49" spans="1:5" x14ac:dyDescent="0.25">
      <c r="A49" s="13" t="s">
        <v>50</v>
      </c>
      <c r="B49" s="10" t="s">
        <v>19</v>
      </c>
      <c r="C49" s="10" t="s">
        <v>53</v>
      </c>
      <c r="D49" s="18">
        <v>140</v>
      </c>
      <c r="E49" s="18">
        <f>2*5*D49</f>
        <v>1400</v>
      </c>
    </row>
    <row r="50" spans="1:5" x14ac:dyDescent="0.25">
      <c r="A50" s="13" t="s">
        <v>55</v>
      </c>
      <c r="B50" s="10" t="s">
        <v>29</v>
      </c>
      <c r="C50" s="10" t="s">
        <v>53</v>
      </c>
      <c r="D50" s="18">
        <v>140</v>
      </c>
      <c r="E50" s="18">
        <f>3*5*D50</f>
        <v>2100</v>
      </c>
    </row>
    <row r="51" spans="1:5" x14ac:dyDescent="0.25">
      <c r="A51" s="9" t="s">
        <v>61</v>
      </c>
      <c r="B51" s="16" t="s">
        <v>76</v>
      </c>
      <c r="C51" s="16"/>
      <c r="D51" s="18"/>
      <c r="E51" s="18"/>
    </row>
    <row r="52" spans="1:5" x14ac:dyDescent="0.25">
      <c r="A52" s="13" t="s">
        <v>54</v>
      </c>
      <c r="B52" s="10" t="s">
        <v>76</v>
      </c>
      <c r="C52" s="10" t="s">
        <v>53</v>
      </c>
      <c r="D52" s="18">
        <v>140</v>
      </c>
      <c r="E52" s="18">
        <f>78*5*D52</f>
        <v>54600</v>
      </c>
    </row>
    <row r="53" spans="1:5" x14ac:dyDescent="0.25">
      <c r="A53" s="4" t="s">
        <v>57</v>
      </c>
      <c r="B53" s="7"/>
      <c r="C53" s="7"/>
      <c r="D53" s="7"/>
      <c r="E53" s="5">
        <f>E48+E49+E50+E52</f>
        <v>66500</v>
      </c>
    </row>
    <row r="54" spans="1:5" x14ac:dyDescent="0.25">
      <c r="A54" s="24" t="s">
        <v>85</v>
      </c>
      <c r="B54" s="25"/>
      <c r="C54" s="25"/>
      <c r="D54" s="25"/>
      <c r="E54" s="26"/>
    </row>
    <row r="55" spans="1:5" x14ac:dyDescent="0.25">
      <c r="A55" s="9" t="s">
        <v>62</v>
      </c>
      <c r="B55" s="10" t="s">
        <v>7</v>
      </c>
      <c r="C55" s="10"/>
      <c r="D55" s="10"/>
      <c r="E55" s="19"/>
    </row>
    <row r="56" spans="1:5" x14ac:dyDescent="0.25">
      <c r="A56" s="13" t="s">
        <v>17</v>
      </c>
      <c r="B56" s="10">
        <v>2</v>
      </c>
      <c r="C56" s="10" t="s">
        <v>59</v>
      </c>
      <c r="D56" s="18">
        <v>1000</v>
      </c>
      <c r="E56" s="18">
        <f>6*D56</f>
        <v>6000</v>
      </c>
    </row>
    <row r="57" spans="1:5" x14ac:dyDescent="0.25">
      <c r="A57" s="13" t="s">
        <v>18</v>
      </c>
      <c r="B57" s="10">
        <v>1</v>
      </c>
      <c r="C57" s="10" t="s">
        <v>58</v>
      </c>
      <c r="D57" s="18">
        <v>120</v>
      </c>
      <c r="E57" s="18">
        <f>6*D57</f>
        <v>720</v>
      </c>
    </row>
    <row r="58" spans="1:5" x14ac:dyDescent="0.25">
      <c r="A58" s="13" t="s">
        <v>24</v>
      </c>
      <c r="B58" s="10">
        <v>1</v>
      </c>
      <c r="C58" s="10" t="s">
        <v>58</v>
      </c>
      <c r="D58" s="18">
        <v>100</v>
      </c>
      <c r="E58" s="18">
        <f>6*D58</f>
        <v>600</v>
      </c>
    </row>
    <row r="59" spans="1:5" x14ac:dyDescent="0.25">
      <c r="A59" s="9" t="s">
        <v>63</v>
      </c>
      <c r="B59" s="10" t="s">
        <v>8</v>
      </c>
      <c r="C59" s="10"/>
      <c r="D59" s="18"/>
      <c r="E59" s="18"/>
    </row>
    <row r="60" spans="1:5" x14ac:dyDescent="0.25">
      <c r="A60" s="13" t="s">
        <v>13</v>
      </c>
      <c r="B60" s="10">
        <v>3</v>
      </c>
      <c r="C60" s="10" t="s">
        <v>20</v>
      </c>
      <c r="D60" s="18">
        <v>2000</v>
      </c>
      <c r="E60" s="18">
        <f>3*D60</f>
        <v>6000</v>
      </c>
    </row>
    <row r="61" spans="1:5" x14ac:dyDescent="0.25">
      <c r="A61" s="13" t="s">
        <v>14</v>
      </c>
      <c r="B61" s="10">
        <v>1</v>
      </c>
      <c r="C61" s="10" t="s">
        <v>20</v>
      </c>
      <c r="D61" s="18">
        <v>2500</v>
      </c>
      <c r="E61" s="18">
        <f>1*D61</f>
        <v>2500</v>
      </c>
    </row>
    <row r="62" spans="1:5" x14ac:dyDescent="0.25">
      <c r="A62" s="4" t="s">
        <v>9</v>
      </c>
      <c r="B62" s="3"/>
      <c r="C62" s="3"/>
      <c r="D62" s="3"/>
      <c r="E62" s="5">
        <f>SUM(E56:E61)</f>
        <v>15820</v>
      </c>
    </row>
    <row r="63" spans="1:5" x14ac:dyDescent="0.25">
      <c r="A63" s="24" t="s">
        <v>86</v>
      </c>
      <c r="B63" s="25"/>
      <c r="C63" s="25"/>
      <c r="D63" s="25"/>
      <c r="E63" s="26"/>
    </row>
    <row r="64" spans="1:5" x14ac:dyDescent="0.25">
      <c r="A64" s="13" t="s">
        <v>96</v>
      </c>
      <c r="B64" s="10" t="s">
        <v>81</v>
      </c>
      <c r="C64" s="10" t="s">
        <v>64</v>
      </c>
      <c r="D64" s="18">
        <v>90</v>
      </c>
      <c r="E64" s="18">
        <f>100*D64</f>
        <v>9000</v>
      </c>
    </row>
    <row r="65" spans="1:5" x14ac:dyDescent="0.25">
      <c r="A65" s="13" t="s">
        <v>98</v>
      </c>
      <c r="B65" s="10" t="s">
        <v>103</v>
      </c>
      <c r="C65" s="10" t="s">
        <v>64</v>
      </c>
      <c r="D65" s="18">
        <v>45</v>
      </c>
      <c r="E65" s="18">
        <f>200*D65</f>
        <v>9000</v>
      </c>
    </row>
    <row r="66" spans="1:5" x14ac:dyDescent="0.25">
      <c r="A66" s="13" t="s">
        <v>97</v>
      </c>
      <c r="B66" s="10" t="s">
        <v>81</v>
      </c>
      <c r="C66" s="10" t="s">
        <v>95</v>
      </c>
      <c r="D66" s="18">
        <v>45</v>
      </c>
      <c r="E66" s="18">
        <f>100*D66</f>
        <v>4500</v>
      </c>
    </row>
    <row r="67" spans="1:5" x14ac:dyDescent="0.25">
      <c r="A67" s="13" t="s">
        <v>99</v>
      </c>
      <c r="B67" s="10" t="s">
        <v>29</v>
      </c>
      <c r="C67" s="10" t="s">
        <v>58</v>
      </c>
      <c r="D67" s="18">
        <v>300</v>
      </c>
      <c r="E67" s="18">
        <v>5400</v>
      </c>
    </row>
    <row r="68" spans="1:5" ht="39" x14ac:dyDescent="0.25">
      <c r="A68" s="20" t="s">
        <v>100</v>
      </c>
      <c r="B68" s="10" t="s">
        <v>81</v>
      </c>
      <c r="C68" s="10" t="s">
        <v>21</v>
      </c>
      <c r="D68" s="18">
        <v>135</v>
      </c>
      <c r="E68" s="18">
        <f>100*D68</f>
        <v>13500</v>
      </c>
    </row>
    <row r="69" spans="1:5" x14ac:dyDescent="0.25">
      <c r="A69" s="20" t="s">
        <v>101</v>
      </c>
      <c r="B69" s="10" t="s">
        <v>19</v>
      </c>
      <c r="C69" s="10" t="s">
        <v>52</v>
      </c>
      <c r="D69" s="18">
        <v>1000</v>
      </c>
      <c r="E69" s="18">
        <f>10*D69</f>
        <v>10000</v>
      </c>
    </row>
    <row r="70" spans="1:5" x14ac:dyDescent="0.25">
      <c r="A70" s="20" t="s">
        <v>102</v>
      </c>
      <c r="B70" s="21" t="s">
        <v>25</v>
      </c>
      <c r="C70" s="21" t="s">
        <v>52</v>
      </c>
      <c r="D70" s="22">
        <v>2000</v>
      </c>
      <c r="E70" s="22">
        <f>5*D70</f>
        <v>10000</v>
      </c>
    </row>
    <row r="71" spans="1:5" x14ac:dyDescent="0.25">
      <c r="A71" s="4" t="s">
        <v>11</v>
      </c>
      <c r="B71" s="3"/>
      <c r="C71" s="3"/>
      <c r="D71" s="3"/>
      <c r="E71" s="5">
        <f>E64+E65+E66+E67+E68+E69+E70</f>
        <v>61400</v>
      </c>
    </row>
    <row r="72" spans="1:5" x14ac:dyDescent="0.25">
      <c r="A72" s="24" t="s">
        <v>87</v>
      </c>
      <c r="B72" s="25"/>
      <c r="C72" s="25"/>
      <c r="D72" s="26"/>
      <c r="E72" s="8">
        <v>5000</v>
      </c>
    </row>
    <row r="73" spans="1:5" x14ac:dyDescent="0.25">
      <c r="A73" s="27" t="s">
        <v>88</v>
      </c>
      <c r="B73" s="28"/>
      <c r="C73" s="28"/>
      <c r="D73" s="29"/>
      <c r="E73" s="6">
        <f>E11+E45+E53+E62+E71+E72</f>
        <v>342770</v>
      </c>
    </row>
    <row r="75" spans="1:5" ht="14.25" customHeight="1" x14ac:dyDescent="0.25">
      <c r="C75" s="1"/>
      <c r="D75" s="1"/>
      <c r="E75" s="23"/>
    </row>
    <row r="76" spans="1:5" ht="18" customHeight="1" x14ac:dyDescent="0.25">
      <c r="C76" s="1"/>
      <c r="D76" s="1"/>
      <c r="E76" s="1"/>
    </row>
    <row r="77" spans="1:5" x14ac:dyDescent="0.25">
      <c r="C77" s="1"/>
      <c r="D77" s="1"/>
      <c r="E77" s="1"/>
    </row>
    <row r="78" spans="1:5" x14ac:dyDescent="0.25">
      <c r="C78" s="1"/>
      <c r="D78" s="1"/>
      <c r="E78" s="1"/>
    </row>
    <row r="79" spans="1:5" x14ac:dyDescent="0.25">
      <c r="C79" s="1"/>
      <c r="D79" s="1"/>
      <c r="E79" s="1"/>
    </row>
    <row r="80" spans="1:5" x14ac:dyDescent="0.25">
      <c r="C80" s="1"/>
      <c r="D80" s="1"/>
      <c r="E80" s="1"/>
    </row>
    <row r="81" spans="3:5" ht="18.75" customHeight="1" x14ac:dyDescent="0.25">
      <c r="C81" s="1"/>
      <c r="D81" s="1"/>
      <c r="E81" s="1"/>
    </row>
    <row r="82" spans="3:5" ht="18.75" customHeight="1" x14ac:dyDescent="0.25">
      <c r="C82" s="1"/>
      <c r="D82" s="1"/>
      <c r="E82" s="1"/>
    </row>
    <row r="83" spans="3:5" ht="15" customHeight="1" x14ac:dyDescent="0.25">
      <c r="C83" s="1"/>
      <c r="D83" s="1"/>
      <c r="E83" s="1"/>
    </row>
    <row r="84" spans="3:5" x14ac:dyDescent="0.25">
      <c r="C84" s="1"/>
      <c r="D84" s="1"/>
      <c r="E84" s="1"/>
    </row>
    <row r="85" spans="3:5" x14ac:dyDescent="0.25">
      <c r="C85" s="1"/>
      <c r="D85" s="1"/>
      <c r="E85" s="1"/>
    </row>
    <row r="86" spans="3:5" ht="225.75" customHeight="1" x14ac:dyDescent="0.25">
      <c r="C86" s="1"/>
      <c r="D86" s="1"/>
      <c r="E86" s="1"/>
    </row>
    <row r="87" spans="3:5" x14ac:dyDescent="0.25">
      <c r="C87" s="1"/>
      <c r="D87" s="1"/>
      <c r="E87" s="1"/>
    </row>
    <row r="88" spans="3:5" x14ac:dyDescent="0.25">
      <c r="C88" s="1"/>
      <c r="D88" s="1"/>
      <c r="E88" s="1"/>
    </row>
    <row r="89" spans="3:5" x14ac:dyDescent="0.25">
      <c r="C89" s="1"/>
      <c r="D89" s="1"/>
      <c r="E89" s="1"/>
    </row>
  </sheetData>
  <mergeCells count="13">
    <mergeCell ref="A2:A3"/>
    <mergeCell ref="B2:B3"/>
    <mergeCell ref="C2:C3"/>
    <mergeCell ref="A1:E1"/>
    <mergeCell ref="E2:E3"/>
    <mergeCell ref="D2:D3"/>
    <mergeCell ref="A72:D72"/>
    <mergeCell ref="A73:D73"/>
    <mergeCell ref="A4:E4"/>
    <mergeCell ref="A12:E12"/>
    <mergeCell ref="A46:E46"/>
    <mergeCell ref="A54:E54"/>
    <mergeCell ref="A63:E63"/>
  </mergeCells>
  <pageMargins left="0.70866141732283472" right="0.70866141732283472" top="0.74803149606299213" bottom="0.74803149606299213" header="0.31496062992125984" footer="0.31496062992125984"/>
  <pageSetup paperSize="256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2015-12-25T13:06:59Z</dcterms:modified>
</cp:coreProperties>
</file>